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75" windowWidth="19035" windowHeight="9210" firstSheet="5" activeTab="9"/>
  </bookViews>
  <sheets>
    <sheet name="x 30x70 2 tr emerg" sheetId="5" r:id="rId1"/>
    <sheet name="x  30x70 1 tr emer" sheetId="6" r:id="rId2"/>
    <sheet name="x  70x30 1 tr emerg" sheetId="15" r:id="rId3"/>
    <sheet name=" x  70x30 2 spess" sheetId="16" r:id="rId4"/>
    <sheet name="x  70x30 1 spess" sheetId="17" r:id="rId5"/>
    <sheet name="y 30x70 2 tr emerg" sheetId="18" r:id="rId6"/>
    <sheet name="y 30x70 1 tr emerg" sheetId="19" r:id="rId7"/>
    <sheet name="y 70x30 2 tr emerg" sheetId="20" r:id="rId8"/>
    <sheet name="y 70x30 1 tr emerg" sheetId="21" r:id="rId9"/>
    <sheet name="y 70x30 1 tr spess" sheetId="22" r:id="rId10"/>
  </sheets>
  <calcPr calcId="145621"/>
</workbook>
</file>

<file path=xl/calcChain.xml><?xml version="1.0" encoding="utf-8"?>
<calcChain xmlns="http://schemas.openxmlformats.org/spreadsheetml/2006/main">
  <c r="E32" i="22" l="1"/>
  <c r="G32" i="22" s="1"/>
  <c r="M32" i="22" s="1"/>
  <c r="O32" i="22" s="1"/>
  <c r="M31" i="22"/>
  <c r="O31" i="22" s="1"/>
  <c r="L31" i="22"/>
  <c r="E31" i="22"/>
  <c r="G31" i="22" s="1"/>
  <c r="O30" i="22"/>
  <c r="M30" i="22"/>
  <c r="L30" i="22"/>
  <c r="E30" i="22"/>
  <c r="G30" i="22" s="1"/>
  <c r="L28" i="22"/>
  <c r="O28" i="22" s="1"/>
  <c r="G28" i="22"/>
  <c r="L27" i="22"/>
  <c r="O27" i="22" s="1"/>
  <c r="G27" i="22"/>
  <c r="L26" i="22"/>
  <c r="O26" i="22" s="1"/>
  <c r="I26" i="22"/>
  <c r="I27" i="22" s="1"/>
  <c r="G26" i="22"/>
  <c r="C26" i="22"/>
  <c r="C27" i="22" s="1"/>
  <c r="L2" i="22" s="1"/>
  <c r="K21" i="22"/>
  <c r="J21" i="22"/>
  <c r="H21" i="22"/>
  <c r="G21" i="22"/>
  <c r="L20" i="22"/>
  <c r="J20" i="22"/>
  <c r="I20" i="22"/>
  <c r="G20" i="22"/>
  <c r="L19" i="22"/>
  <c r="J19" i="22"/>
  <c r="I19" i="22"/>
  <c r="G19" i="22"/>
  <c r="J18" i="22"/>
  <c r="G18" i="22"/>
  <c r="I17" i="22"/>
  <c r="G17" i="22"/>
  <c r="L15" i="22"/>
  <c r="J15" i="22"/>
  <c r="L14" i="22"/>
  <c r="J14" i="22"/>
  <c r="L13" i="22"/>
  <c r="J13" i="22"/>
  <c r="J12" i="22"/>
  <c r="G12" i="22"/>
  <c r="I11" i="22"/>
  <c r="G11" i="22"/>
  <c r="E32" i="21"/>
  <c r="G32" i="21" s="1"/>
  <c r="M32" i="21" s="1"/>
  <c r="O32" i="21" s="1"/>
  <c r="L31" i="21"/>
  <c r="M31" i="21" s="1"/>
  <c r="O31" i="21" s="1"/>
  <c r="E31" i="21"/>
  <c r="G31" i="21" s="1"/>
  <c r="L30" i="21"/>
  <c r="M30" i="21" s="1"/>
  <c r="O30" i="21" s="1"/>
  <c r="E30" i="21"/>
  <c r="G30" i="21" s="1"/>
  <c r="G28" i="21"/>
  <c r="L28" i="21" s="1"/>
  <c r="O28" i="21" s="1"/>
  <c r="L27" i="21"/>
  <c r="O27" i="21" s="1"/>
  <c r="G27" i="21"/>
  <c r="O26" i="21"/>
  <c r="L26" i="21"/>
  <c r="G26" i="21"/>
  <c r="I26" i="21" s="1"/>
  <c r="I27" i="21" s="1"/>
  <c r="C26" i="21"/>
  <c r="C27" i="21" s="1"/>
  <c r="H21" i="21"/>
  <c r="K21" i="21" s="1"/>
  <c r="G21" i="21"/>
  <c r="J21" i="21" s="1"/>
  <c r="I20" i="21"/>
  <c r="L20" i="21" s="1"/>
  <c r="G20" i="21"/>
  <c r="J20" i="21" s="1"/>
  <c r="I19" i="21"/>
  <c r="L19" i="21" s="1"/>
  <c r="G19" i="21"/>
  <c r="J19" i="21" s="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E32" i="20"/>
  <c r="G32" i="20" s="1"/>
  <c r="M32" i="20" s="1"/>
  <c r="O32" i="20" s="1"/>
  <c r="L31" i="20"/>
  <c r="M31" i="20" s="1"/>
  <c r="O31" i="20" s="1"/>
  <c r="E31" i="20"/>
  <c r="G31" i="20" s="1"/>
  <c r="L30" i="20"/>
  <c r="M30" i="20" s="1"/>
  <c r="O30" i="20" s="1"/>
  <c r="E30" i="20"/>
  <c r="G30" i="20" s="1"/>
  <c r="G28" i="20"/>
  <c r="L28" i="20" s="1"/>
  <c r="O28" i="20" s="1"/>
  <c r="L27" i="20"/>
  <c r="O27" i="20" s="1"/>
  <c r="G27" i="20"/>
  <c r="L26" i="20"/>
  <c r="O26" i="20" s="1"/>
  <c r="G26" i="20"/>
  <c r="C26" i="20"/>
  <c r="C27" i="20" s="1"/>
  <c r="K21" i="20"/>
  <c r="H21" i="20"/>
  <c r="G21" i="20"/>
  <c r="J21" i="20" s="1"/>
  <c r="I20" i="20"/>
  <c r="L20" i="20" s="1"/>
  <c r="G20" i="20"/>
  <c r="J20" i="20" s="1"/>
  <c r="I19" i="20"/>
  <c r="L19" i="20" s="1"/>
  <c r="G19" i="20"/>
  <c r="J19" i="20" s="1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E32" i="19"/>
  <c r="G32" i="19" s="1"/>
  <c r="M32" i="19" s="1"/>
  <c r="O32" i="19" s="1"/>
  <c r="L31" i="19"/>
  <c r="M31" i="19" s="1"/>
  <c r="O31" i="19" s="1"/>
  <c r="E31" i="19"/>
  <c r="G31" i="19" s="1"/>
  <c r="L30" i="19"/>
  <c r="M30" i="19" s="1"/>
  <c r="O30" i="19" s="1"/>
  <c r="E30" i="19"/>
  <c r="G30" i="19" s="1"/>
  <c r="G28" i="19"/>
  <c r="L28" i="19" s="1"/>
  <c r="O28" i="19" s="1"/>
  <c r="L27" i="19"/>
  <c r="O27" i="19" s="1"/>
  <c r="G27" i="19"/>
  <c r="L26" i="19"/>
  <c r="O26" i="19" s="1"/>
  <c r="G26" i="19"/>
  <c r="I26" i="19" s="1"/>
  <c r="I27" i="19" s="1"/>
  <c r="C26" i="19"/>
  <c r="C27" i="19" s="1"/>
  <c r="H21" i="19"/>
  <c r="K21" i="19" s="1"/>
  <c r="G21" i="19"/>
  <c r="J21" i="19" s="1"/>
  <c r="I20" i="19"/>
  <c r="L20" i="19" s="1"/>
  <c r="G20" i="19"/>
  <c r="J20" i="19" s="1"/>
  <c r="I19" i="19"/>
  <c r="L19" i="19" s="1"/>
  <c r="G19" i="19"/>
  <c r="J19" i="19" s="1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E32" i="18"/>
  <c r="G32" i="18" s="1"/>
  <c r="M32" i="18" s="1"/>
  <c r="O32" i="18" s="1"/>
  <c r="L31" i="18"/>
  <c r="M31" i="18" s="1"/>
  <c r="O31" i="18" s="1"/>
  <c r="E31" i="18"/>
  <c r="G31" i="18" s="1"/>
  <c r="L30" i="18"/>
  <c r="M30" i="18" s="1"/>
  <c r="O30" i="18" s="1"/>
  <c r="G30" i="18"/>
  <c r="E30" i="18"/>
  <c r="G28" i="18"/>
  <c r="L28" i="18" s="1"/>
  <c r="O28" i="18" s="1"/>
  <c r="L27" i="18"/>
  <c r="O27" i="18" s="1"/>
  <c r="G27" i="18"/>
  <c r="I26" i="18" s="1"/>
  <c r="L26" i="18"/>
  <c r="O26" i="18" s="1"/>
  <c r="G26" i="18"/>
  <c r="C26" i="18"/>
  <c r="C27" i="18" s="1"/>
  <c r="H21" i="18"/>
  <c r="K21" i="18" s="1"/>
  <c r="G21" i="18"/>
  <c r="J21" i="18" s="1"/>
  <c r="I20" i="18"/>
  <c r="L20" i="18" s="1"/>
  <c r="G20" i="18"/>
  <c r="J20" i="18" s="1"/>
  <c r="I19" i="18"/>
  <c r="L19" i="18" s="1"/>
  <c r="G19" i="18"/>
  <c r="J19" i="18" s="1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E32" i="17"/>
  <c r="G32" i="17" s="1"/>
  <c r="M32" i="17" s="1"/>
  <c r="O32" i="17" s="1"/>
  <c r="L31" i="17"/>
  <c r="M31" i="17" s="1"/>
  <c r="O31" i="17" s="1"/>
  <c r="E31" i="17"/>
  <c r="G31" i="17" s="1"/>
  <c r="L30" i="17"/>
  <c r="M30" i="17" s="1"/>
  <c r="O30" i="17" s="1"/>
  <c r="Q30" i="17" s="1"/>
  <c r="E30" i="17"/>
  <c r="G30" i="17" s="1"/>
  <c r="I30" i="17" s="1"/>
  <c r="G28" i="17"/>
  <c r="L28" i="17" s="1"/>
  <c r="O28" i="17" s="1"/>
  <c r="L27" i="17"/>
  <c r="O27" i="17" s="1"/>
  <c r="G27" i="17"/>
  <c r="O26" i="17"/>
  <c r="Q26" i="17" s="1"/>
  <c r="Q27" i="17" s="1"/>
  <c r="L26" i="17"/>
  <c r="G26" i="17"/>
  <c r="I26" i="17" s="1"/>
  <c r="C26" i="17"/>
  <c r="C27" i="17" s="1"/>
  <c r="H21" i="17"/>
  <c r="K21" i="17" s="1"/>
  <c r="G21" i="17"/>
  <c r="J21" i="17" s="1"/>
  <c r="I20" i="17"/>
  <c r="L20" i="17" s="1"/>
  <c r="G20" i="17"/>
  <c r="J20" i="17" s="1"/>
  <c r="I19" i="17"/>
  <c r="L19" i="17" s="1"/>
  <c r="G19" i="17"/>
  <c r="J19" i="17" s="1"/>
  <c r="J18" i="17"/>
  <c r="G18" i="17"/>
  <c r="I17" i="17"/>
  <c r="G17" i="17"/>
  <c r="L15" i="17"/>
  <c r="J15" i="17"/>
  <c r="L14" i="17"/>
  <c r="J14" i="17"/>
  <c r="L13" i="17"/>
  <c r="J13" i="17"/>
  <c r="J12" i="17"/>
  <c r="G12" i="17"/>
  <c r="I11" i="17"/>
  <c r="G11" i="17"/>
  <c r="E32" i="16"/>
  <c r="G32" i="16" s="1"/>
  <c r="M32" i="16" s="1"/>
  <c r="O32" i="16" s="1"/>
  <c r="L31" i="16"/>
  <c r="M31" i="16" s="1"/>
  <c r="O31" i="16" s="1"/>
  <c r="E31" i="16"/>
  <c r="G31" i="16" s="1"/>
  <c r="L30" i="16"/>
  <c r="M30" i="16" s="1"/>
  <c r="O30" i="16" s="1"/>
  <c r="E30" i="16"/>
  <c r="G30" i="16" s="1"/>
  <c r="G28" i="16"/>
  <c r="L28" i="16" s="1"/>
  <c r="O28" i="16" s="1"/>
  <c r="L27" i="16"/>
  <c r="O27" i="16" s="1"/>
  <c r="G27" i="16"/>
  <c r="O26" i="16"/>
  <c r="L26" i="16"/>
  <c r="G26" i="16"/>
  <c r="I26" i="16" s="1"/>
  <c r="C26" i="16"/>
  <c r="C27" i="16" s="1"/>
  <c r="H21" i="16"/>
  <c r="K21" i="16" s="1"/>
  <c r="G21" i="16"/>
  <c r="J21" i="16" s="1"/>
  <c r="I20" i="16"/>
  <c r="L20" i="16" s="1"/>
  <c r="G20" i="16"/>
  <c r="J20" i="16" s="1"/>
  <c r="I19" i="16"/>
  <c r="L19" i="16" s="1"/>
  <c r="G19" i="16"/>
  <c r="J19" i="16" s="1"/>
  <c r="J18" i="16"/>
  <c r="G18" i="16"/>
  <c r="I17" i="16"/>
  <c r="G17" i="16"/>
  <c r="L15" i="16"/>
  <c r="J15" i="16"/>
  <c r="L14" i="16"/>
  <c r="J14" i="16"/>
  <c r="L13" i="16"/>
  <c r="J13" i="16"/>
  <c r="J12" i="16"/>
  <c r="G12" i="16"/>
  <c r="I11" i="16"/>
  <c r="G11" i="16"/>
  <c r="E32" i="15"/>
  <c r="G32" i="15" s="1"/>
  <c r="M32" i="15" s="1"/>
  <c r="O32" i="15" s="1"/>
  <c r="L31" i="15"/>
  <c r="M31" i="15" s="1"/>
  <c r="O31" i="15" s="1"/>
  <c r="E31" i="15"/>
  <c r="G31" i="15" s="1"/>
  <c r="L30" i="15"/>
  <c r="M30" i="15" s="1"/>
  <c r="O30" i="15" s="1"/>
  <c r="E30" i="15"/>
  <c r="G30" i="15" s="1"/>
  <c r="G28" i="15"/>
  <c r="L28" i="15" s="1"/>
  <c r="O28" i="15" s="1"/>
  <c r="L27" i="15"/>
  <c r="O27" i="15" s="1"/>
  <c r="G27" i="15"/>
  <c r="L26" i="15"/>
  <c r="O26" i="15" s="1"/>
  <c r="G26" i="15"/>
  <c r="I26" i="15" s="1"/>
  <c r="C26" i="15"/>
  <c r="C27" i="15" s="1"/>
  <c r="H21" i="15"/>
  <c r="K21" i="15" s="1"/>
  <c r="G21" i="15"/>
  <c r="J21" i="15" s="1"/>
  <c r="I20" i="15"/>
  <c r="L20" i="15" s="1"/>
  <c r="G20" i="15"/>
  <c r="J20" i="15" s="1"/>
  <c r="I19" i="15"/>
  <c r="L19" i="15" s="1"/>
  <c r="G19" i="15"/>
  <c r="J19" i="15" s="1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E32" i="6"/>
  <c r="G32" i="6" s="1"/>
  <c r="M32" i="6" s="1"/>
  <c r="O32" i="6" s="1"/>
  <c r="L31" i="6"/>
  <c r="M31" i="6" s="1"/>
  <c r="O31" i="6" s="1"/>
  <c r="E31" i="6"/>
  <c r="G31" i="6" s="1"/>
  <c r="L30" i="6"/>
  <c r="M30" i="6" s="1"/>
  <c r="O30" i="6" s="1"/>
  <c r="G30" i="6"/>
  <c r="E30" i="6"/>
  <c r="G28" i="6"/>
  <c r="L28" i="6" s="1"/>
  <c r="O28" i="6" s="1"/>
  <c r="L27" i="6"/>
  <c r="O27" i="6" s="1"/>
  <c r="G27" i="6"/>
  <c r="I26" i="6" s="1"/>
  <c r="L26" i="6"/>
  <c r="O26" i="6" s="1"/>
  <c r="G26" i="6"/>
  <c r="C26" i="6"/>
  <c r="C27" i="6" s="1"/>
  <c r="L2" i="6" s="1"/>
  <c r="K21" i="6"/>
  <c r="H21" i="6"/>
  <c r="G21" i="6"/>
  <c r="J21" i="6" s="1"/>
  <c r="L20" i="6"/>
  <c r="I20" i="6"/>
  <c r="G20" i="6"/>
  <c r="J20" i="6" s="1"/>
  <c r="L19" i="6"/>
  <c r="I19" i="6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30" i="21" l="1"/>
  <c r="I31" i="21" s="1"/>
  <c r="I28" i="21" s="1"/>
  <c r="Q30" i="21"/>
  <c r="Q31" i="21" s="1"/>
  <c r="Q26" i="21"/>
  <c r="Q27" i="21" s="1"/>
  <c r="Q30" i="20"/>
  <c r="I26" i="20"/>
  <c r="I27" i="20" s="1"/>
  <c r="I30" i="20"/>
  <c r="I31" i="20" s="1"/>
  <c r="I28" i="20" s="1"/>
  <c r="Q26" i="20"/>
  <c r="Q27" i="20" s="1"/>
  <c r="Q30" i="19"/>
  <c r="Q31" i="19" s="1"/>
  <c r="Q26" i="19"/>
  <c r="Q27" i="19" s="1"/>
  <c r="I30" i="19"/>
  <c r="I31" i="19" s="1"/>
  <c r="Q30" i="18"/>
  <c r="Q31" i="18" s="1"/>
  <c r="Q28" i="18" s="1"/>
  <c r="Q26" i="18"/>
  <c r="Q27" i="18" s="1"/>
  <c r="Q26" i="15"/>
  <c r="Q27" i="15" s="1"/>
  <c r="I30" i="15"/>
  <c r="I31" i="15" s="1"/>
  <c r="I28" i="15" s="1"/>
  <c r="I30" i="6"/>
  <c r="I31" i="6" s="1"/>
  <c r="I31" i="17"/>
  <c r="I27" i="17"/>
  <c r="I27" i="16"/>
  <c r="I27" i="15"/>
  <c r="Q30" i="22"/>
  <c r="Q31" i="22" s="1"/>
  <c r="I30" i="22"/>
  <c r="I31" i="22" s="1"/>
  <c r="Q26" i="22"/>
  <c r="Q27" i="22" s="1"/>
  <c r="Q28" i="22" s="1"/>
  <c r="I28" i="22"/>
  <c r="L2" i="21"/>
  <c r="Q31" i="20"/>
  <c r="Q28" i="20" s="1"/>
  <c r="L2" i="20"/>
  <c r="L2" i="19"/>
  <c r="I28" i="19"/>
  <c r="Q28" i="19"/>
  <c r="I27" i="18"/>
  <c r="I30" i="18"/>
  <c r="I31" i="18" s="1"/>
  <c r="I28" i="18" s="1"/>
  <c r="L2" i="18"/>
  <c r="Q31" i="17"/>
  <c r="Q28" i="17" s="1"/>
  <c r="I28" i="17"/>
  <c r="L2" i="17"/>
  <c r="Q30" i="16"/>
  <c r="Q31" i="16" s="1"/>
  <c r="Q26" i="16"/>
  <c r="Q27" i="16" s="1"/>
  <c r="I30" i="16"/>
  <c r="I31" i="16" s="1"/>
  <c r="I28" i="16" s="1"/>
  <c r="L2" i="16"/>
  <c r="Q28" i="16"/>
  <c r="Q30" i="15"/>
  <c r="Q31" i="15" s="1"/>
  <c r="L2" i="15"/>
  <c r="I27" i="6"/>
  <c r="Q26" i="6"/>
  <c r="Q27" i="6" s="1"/>
  <c r="Q30" i="6"/>
  <c r="Q31" i="6" s="1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Q28" i="21" l="1"/>
  <c r="L7" i="21" s="1"/>
  <c r="Q28" i="15"/>
  <c r="L3" i="15" s="1"/>
  <c r="L5" i="15" s="1"/>
  <c r="I28" i="6"/>
  <c r="L7" i="22"/>
  <c r="L3" i="22"/>
  <c r="L5" i="22" s="1"/>
  <c r="L3" i="20"/>
  <c r="L5" i="20" s="1"/>
  <c r="L7" i="20"/>
  <c r="L7" i="19"/>
  <c r="L3" i="19"/>
  <c r="L5" i="19" s="1"/>
  <c r="L7" i="18"/>
  <c r="L3" i="18"/>
  <c r="L5" i="18" s="1"/>
  <c r="L7" i="17"/>
  <c r="L3" i="17"/>
  <c r="L5" i="17" s="1"/>
  <c r="L7" i="16"/>
  <c r="L3" i="16"/>
  <c r="L5" i="16" s="1"/>
  <c r="L7" i="15"/>
  <c r="Q28" i="6"/>
  <c r="L7" i="6" s="1"/>
  <c r="M31" i="5"/>
  <c r="O31" i="5" s="1"/>
  <c r="M30" i="5"/>
  <c r="O30" i="5" s="1"/>
  <c r="I30" i="5"/>
  <c r="I31" i="5" s="1"/>
  <c r="I26" i="5"/>
  <c r="I27" i="5" s="1"/>
  <c r="Q26" i="5"/>
  <c r="Q27" i="5" s="1"/>
  <c r="L3" i="21" l="1"/>
  <c r="L5" i="21" s="1"/>
  <c r="L3" i="6"/>
  <c r="L5" i="6" s="1"/>
  <c r="Q30" i="5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<sst xmlns="http://schemas.openxmlformats.org/spreadsheetml/2006/main" count="640" uniqueCount="43">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</sst>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9461" name="Drop Down 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9462" name="Drop Down 6" hidden="1">
              <a:extLst>
                <a:ext uri="{63B3BB69-23CF-44E3-9099-C40C66FF867C}">
                  <a14:compatExt spid="_x0000_s19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9463" name="Drop Down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9464" name="Drop Down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2293" name="Drop Down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2294" name="Drop Down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2295" name="Drop Down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2296" name="Drop Down 8" hidden="1">
              <a:extLst>
                <a:ext uri="{63B3BB69-23CF-44E3-9099-C40C66FF867C}">
                  <a14:compatExt spid="_x0000_s12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3317" name="Drop Down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3318" name="Drop Down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3319" name="Drop Down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3320" name="Drop Down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4341" name="Drop Down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4342" name="Drop Down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4343" name="Drop Down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4344" name="Drop Down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6389" name="Drop Down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6390" name="Drop Down 6" hidden="1">
              <a:extLst>
                <a:ext uri="{63B3BB69-23CF-44E3-9099-C40C66FF867C}">
                  <a14:compatExt spid="_x0000_s16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6391" name="Drop Down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6392" name="Drop Down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7413" name="Drop Down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7414" name="Drop Down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7415" name="Drop Down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7416" name="Drop Down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K25" sqref="K2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0.26752760447037904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26.46333620453073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0.56484170350802065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>Lt</v>
      </c>
      <c r="K15" s="27">
        <v>4.1900000000000004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23493436.754176605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3.592925000000001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2.0792390046296299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23493436.754176605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40596658.71121718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9" priority="58" stopIfTrue="1">
      <formula>"$F$12=2"</formula>
    </cfRule>
  </conditionalFormatting>
  <conditionalFormatting sqref="K13">
    <cfRule type="expression" dxfId="98" priority="57" stopIfTrue="1">
      <formula>B18&lt;&gt;2</formula>
    </cfRule>
  </conditionalFormatting>
  <conditionalFormatting sqref="K14">
    <cfRule type="expression" dxfId="97" priority="54" stopIfTrue="1">
      <formula>B18&lt;&gt;2</formula>
    </cfRule>
  </conditionalFormatting>
  <conditionalFormatting sqref="K15 K20">
    <cfRule type="expression" dxfId="96" priority="53" stopIfTrue="1">
      <formula>$B$18&lt;&gt;2</formula>
    </cfRule>
  </conditionalFormatting>
  <conditionalFormatting sqref="K19:K20">
    <cfRule type="expression" dxfId="95" priority="49" stopIfTrue="1">
      <formula>$B$13=1</formula>
    </cfRule>
    <cfRule type="expression" dxfId="94" priority="50" stopIfTrue="1">
      <formula>$B$12=1</formula>
    </cfRule>
    <cfRule type="expression" dxfId="93" priority="52" stopIfTrue="1">
      <formula>$B$18&lt;&gt;2</formula>
    </cfRule>
  </conditionalFormatting>
  <conditionalFormatting sqref="J18 H19:H20 K19:K20">
    <cfRule type="expression" dxfId="92" priority="45" stopIfTrue="1">
      <formula>$B$13=1</formula>
    </cfRule>
  </conditionalFormatting>
  <conditionalFormatting sqref="G18 J18 G19:H21 I19:I20 J19:K21 L19:L20">
    <cfRule type="expression" dxfId="91" priority="42">
      <formula>$B$8&gt;2</formula>
    </cfRule>
  </conditionalFormatting>
  <conditionalFormatting sqref="G12 J12 G13:L15">
    <cfRule type="expression" dxfId="9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tabSelected="1" workbookViewId="0">
      <selection activeCell="O23" sqref="O2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0.41133985211523705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7.4734857469728491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0.73851329780702824</v>
      </c>
      <c r="M7" s="20" t="s">
        <v>22</v>
      </c>
      <c r="P7" s="18" t="s">
        <v>32</v>
      </c>
    </row>
    <row r="8" spans="2:16" x14ac:dyDescent="0.2">
      <c r="B8" s="29">
        <v>4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2.96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5665743.2432432435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5665743.2432432435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2.96</v>
      </c>
      <c r="H28" s="8" t="s">
        <v>17</v>
      </c>
      <c r="I28" s="9">
        <f>IF(B3&lt;3,C27/(I27+I31)*2,0)</f>
        <v>5.4728587528174302</v>
      </c>
      <c r="J28" s="8"/>
      <c r="K28" s="8"/>
      <c r="L28" s="9">
        <f>G28</f>
        <v>2.96</v>
      </c>
      <c r="M28" s="8"/>
      <c r="N28" s="8"/>
      <c r="O28" s="9">
        <f>L28</f>
        <v>2.96</v>
      </c>
      <c r="P28" s="8" t="s">
        <v>18</v>
      </c>
      <c r="Q28" s="9">
        <f>IF(B8&lt;3,C27/(Q27+Q31)*2,0)</f>
        <v>0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2.96</v>
      </c>
      <c r="F32" s="8"/>
      <c r="G32" s="9">
        <f>E32</f>
        <v>2.96</v>
      </c>
      <c r="H32" s="16"/>
      <c r="I32" s="8"/>
      <c r="J32" s="8"/>
      <c r="K32" s="8"/>
      <c r="L32" s="8"/>
      <c r="M32" s="9">
        <f>G32</f>
        <v>2.96</v>
      </c>
      <c r="N32" s="8"/>
      <c r="O32" s="9">
        <f>M32</f>
        <v>2.96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61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40"/>
  <sheetViews>
    <sheetView workbookViewId="0">
      <selection activeCell="L15" sqref="L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0.15605597520653566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15.436768653433358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0.58727268041530867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23493436.754176605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7.1858500000000021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4.1584780092592597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</sheetData>
  <conditionalFormatting sqref="F14">
    <cfRule type="expression" dxfId="89" priority="10" stopIfTrue="1">
      <formula>"$F$12=2"</formula>
    </cfRule>
  </conditionalFormatting>
  <conditionalFormatting sqref="K13">
    <cfRule type="expression" dxfId="88" priority="9" stopIfTrue="1">
      <formula>B18&lt;&gt;2</formula>
    </cfRule>
  </conditionalFormatting>
  <conditionalFormatting sqref="K14">
    <cfRule type="expression" dxfId="87" priority="8" stopIfTrue="1">
      <formula>B18&lt;&gt;2</formula>
    </cfRule>
  </conditionalFormatting>
  <conditionalFormatting sqref="K15 K20">
    <cfRule type="expression" dxfId="86" priority="7" stopIfTrue="1">
      <formula>$B$18&lt;&gt;2</formula>
    </cfRule>
  </conditionalFormatting>
  <conditionalFormatting sqref="K19:K20">
    <cfRule type="expression" dxfId="85" priority="4" stopIfTrue="1">
      <formula>$B$13=1</formula>
    </cfRule>
    <cfRule type="expression" dxfId="84" priority="5" stopIfTrue="1">
      <formula>$B$12=1</formula>
    </cfRule>
    <cfRule type="expression" dxfId="83" priority="6" stopIfTrue="1">
      <formula>$B$18&lt;&gt;2</formula>
    </cfRule>
  </conditionalFormatting>
  <conditionalFormatting sqref="J18 H19:H20 K19:K20">
    <cfRule type="expression" dxfId="82" priority="3" stopIfTrue="1">
      <formula>$B$13=1</formula>
    </cfRule>
  </conditionalFormatting>
  <conditionalFormatting sqref="G18 J18 G19:H21 I19:I20 J19:K21 L19:L20">
    <cfRule type="expression" dxfId="81" priority="2">
      <formula>$B$8&gt;2</formula>
    </cfRule>
  </conditionalFormatting>
  <conditionalFormatting sqref="G12 J12 G13:L15">
    <cfRule type="expression" dxfId="8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J25" sqref="J2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0.49438827645460959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8.982362682716424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0.53439336026182471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4.1900000000000004</v>
      </c>
      <c r="I15" s="1" t="s">
        <v>4</v>
      </c>
      <c r="J15" s="1" t="str">
        <f>IF($B$18=2,G15,"")</f>
        <v/>
      </c>
      <c r="K15" s="27">
        <v>4.1100000000000003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23493436.754176605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40596658.71121718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4.1900000000000004</v>
      </c>
      <c r="H28" s="8" t="s">
        <v>17</v>
      </c>
      <c r="I28" s="9">
        <f>IF(B3&lt;3,C27/(I27+I31)*2,0)</f>
        <v>1.3198500000000004</v>
      </c>
      <c r="J28" s="8"/>
      <c r="K28" s="8"/>
      <c r="L28" s="9">
        <f>G28</f>
        <v>4.1900000000000004</v>
      </c>
      <c r="M28" s="8"/>
      <c r="N28" s="8"/>
      <c r="O28" s="9">
        <f>L28</f>
        <v>4.1900000000000004</v>
      </c>
      <c r="P28" s="8" t="s">
        <v>18</v>
      </c>
      <c r="Q28" s="9">
        <f>IF(B8&lt;3,C27/(Q27+Q31)*2,0)</f>
        <v>0.76380208333333344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4.1900000000000004</v>
      </c>
      <c r="F32" s="8"/>
      <c r="G32" s="9">
        <f>E32</f>
        <v>4.1900000000000004</v>
      </c>
      <c r="H32" s="16"/>
      <c r="I32" s="8"/>
      <c r="J32" s="8"/>
      <c r="K32" s="8"/>
      <c r="L32" s="8"/>
      <c r="M32" s="9">
        <f>G32</f>
        <v>4.1900000000000004</v>
      </c>
      <c r="N32" s="8"/>
      <c r="O32" s="9">
        <f>M32</f>
        <v>4.1900000000000004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3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I21" sqref="I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0.19732952808072571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3.5852091840472422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>b</v>
      </c>
      <c r="K13" s="26">
        <v>60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22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>Lt</v>
      </c>
      <c r="K15" s="27">
        <v>4.4000000000000004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3811499.9999999995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4.0676652892561984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4.0676652892561984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60</v>
      </c>
      <c r="F30" s="8" t="s">
        <v>42</v>
      </c>
      <c r="G30" s="8">
        <f>IF($B$3=1,E30*2,E30)</f>
        <v>60</v>
      </c>
      <c r="H30" s="8" t="s">
        <v>9</v>
      </c>
      <c r="I30" s="8">
        <f>G30*G31^3/12</f>
        <v>53240</v>
      </c>
      <c r="J30" s="16" t="s">
        <v>8</v>
      </c>
      <c r="K30" s="8"/>
      <c r="L30" s="8">
        <f>IF($B$13=1,K13,K19)</f>
        <v>60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22</v>
      </c>
      <c r="F31" s="8"/>
      <c r="G31" s="8">
        <f>E31</f>
        <v>22</v>
      </c>
      <c r="H31" s="8" t="s">
        <v>14</v>
      </c>
      <c r="I31" s="17">
        <f>$C$21*I30/G32/100</f>
        <v>3811499.9999999995</v>
      </c>
      <c r="J31" s="16" t="s">
        <v>16</v>
      </c>
      <c r="K31" s="8"/>
      <c r="L31" s="8">
        <f>IF($B$13=1,K14,K20)</f>
        <v>22</v>
      </c>
      <c r="M31" s="8">
        <f>IF($B$18=1,0,IF($B$18=2,L31,L27))</f>
        <v>22</v>
      </c>
      <c r="N31" s="8"/>
      <c r="O31" s="8">
        <f>M31</f>
        <v>22</v>
      </c>
      <c r="P31" s="8" t="s">
        <v>15</v>
      </c>
      <c r="Q31" s="17">
        <f>$C$21*Q30/O32/100</f>
        <v>3811499.9999999995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7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35"/>
  <sheetViews>
    <sheetView workbookViewId="0">
      <selection activeCell="K17" sqref="K17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0.10946511364921406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1.9888322574175896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60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22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4.4000000000000004</v>
      </c>
      <c r="I15" s="1" t="s">
        <v>4</v>
      </c>
      <c r="J15" s="1" t="str">
        <f>IF($B$18=2,G15,"")</f>
        <v/>
      </c>
      <c r="K15" s="27">
        <v>4.42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60</v>
      </c>
      <c r="H26" s="8" t="s">
        <v>9</v>
      </c>
      <c r="I26" s="8">
        <f>G26*G27^3/12</f>
        <v>53240</v>
      </c>
      <c r="J26" s="16" t="s">
        <v>8</v>
      </c>
      <c r="K26" s="8"/>
      <c r="L26" s="8">
        <f>IF($B$13=1,H13,H19)</f>
        <v>60</v>
      </c>
      <c r="M26" s="8"/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3811499.9999999995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3811499.9999999995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8.1353305785123968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8.1353305785123968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60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22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1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0"/>
  <sheetViews>
    <sheetView workbookViewId="0">
      <selection activeCell="K30" sqref="K3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0.25610818868481128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25.333748699753201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0.56684946033746642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1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1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21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21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 x14ac:dyDescent="0.2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22120786.516853932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  <c r="U27" s="1"/>
    </row>
    <row r="28" spans="1:21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3.8158750000000001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2.2082609953703707</v>
      </c>
      <c r="R28" s="8"/>
      <c r="S28" s="1"/>
      <c r="T28" s="1"/>
      <c r="U28" s="1"/>
    </row>
    <row r="29" spans="1:21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 x14ac:dyDescent="0.2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</row>
    <row r="31" spans="1:21" x14ac:dyDescent="0.2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22120786.516853932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38224719.101123594</v>
      </c>
      <c r="R31" s="16" t="s">
        <v>16</v>
      </c>
      <c r="S31" s="1"/>
      <c r="T31" s="1"/>
      <c r="U31" s="1"/>
    </row>
    <row r="32" spans="1:21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  <c r="U32" s="1"/>
    </row>
    <row r="33" spans="1:21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5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0.14841758780819311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14.681193488833213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0.58907301515925625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22120786.516853932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7.6317500000000003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4.4165219907407414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9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J25" sqref="J2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0.64636955232997129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11.743655791615245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0.52077514414306791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>Lt</v>
      </c>
      <c r="K15" s="27">
        <v>4.45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0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20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22120786.516853932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0.70087500000000003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0.40559895833333337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22120786.516853932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38224719.101123594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3" r:id="rId3" name="Drop Down 5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5" name="Drop Down 7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6" name="Drop Down 8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39"/>
  <sheetViews>
    <sheetView workbookViewId="0">
      <selection activeCell="K20" sqref="K20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0.47956061529763738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8.7129642430861924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0.53595250385887128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4.45</v>
      </c>
      <c r="I15" s="1" t="s">
        <v>4</v>
      </c>
      <c r="J15" s="1" t="str">
        <f>IF($B$18=2,G15,"")</f>
        <v/>
      </c>
      <c r="K15" s="27">
        <v>4.45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1:20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0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0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 x14ac:dyDescent="0.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 x14ac:dyDescent="0.2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22120786.516853932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38224719.101123594</v>
      </c>
      <c r="R27" s="16" t="s">
        <v>16</v>
      </c>
      <c r="S27" s="1"/>
      <c r="T27" s="1"/>
    </row>
    <row r="28" spans="1:20" x14ac:dyDescent="0.2">
      <c r="A28" s="1"/>
      <c r="B28" s="8"/>
      <c r="C28" s="8"/>
      <c r="D28" s="8"/>
      <c r="E28" s="8"/>
      <c r="F28" s="8"/>
      <c r="G28" s="9">
        <f>H15</f>
        <v>4.45</v>
      </c>
      <c r="H28" s="8" t="s">
        <v>17</v>
      </c>
      <c r="I28" s="9">
        <f>IF(B3&lt;3,C27/(I27+I31)*2,0)</f>
        <v>1.4017500000000001</v>
      </c>
      <c r="J28" s="8"/>
      <c r="K28" s="8"/>
      <c r="L28" s="9">
        <f>G28</f>
        <v>4.45</v>
      </c>
      <c r="M28" s="8"/>
      <c r="N28" s="8"/>
      <c r="O28" s="9">
        <f>L28</f>
        <v>4.45</v>
      </c>
      <c r="P28" s="8" t="s">
        <v>18</v>
      </c>
      <c r="Q28" s="9">
        <f>IF(B8&lt;3,C27/(Q27+Q31)*2,0)</f>
        <v>0.81119791666666674</v>
      </c>
      <c r="R28" s="8"/>
      <c r="S28" s="1"/>
      <c r="T28" s="1"/>
    </row>
    <row r="29" spans="1:20" x14ac:dyDescent="0.2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 x14ac:dyDescent="0.2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</row>
    <row r="31" spans="1:20" x14ac:dyDescent="0.2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</row>
    <row r="32" spans="1:20" x14ac:dyDescent="0.2">
      <c r="A32" s="1"/>
      <c r="B32" s="8"/>
      <c r="C32" s="8"/>
      <c r="D32" s="8"/>
      <c r="E32" s="9">
        <f>IF($B$18=1,H15,IF($B$18=2,K15,H15))</f>
        <v>4.45</v>
      </c>
      <c r="F32" s="8"/>
      <c r="G32" s="9">
        <f>E32</f>
        <v>4.45</v>
      </c>
      <c r="H32" s="16"/>
      <c r="I32" s="8"/>
      <c r="J32" s="8"/>
      <c r="K32" s="8"/>
      <c r="L32" s="8"/>
      <c r="M32" s="9">
        <f>G32</f>
        <v>4.45</v>
      </c>
      <c r="N32" s="8"/>
      <c r="O32" s="9">
        <f>M32</f>
        <v>4.45</v>
      </c>
      <c r="P32" s="8"/>
      <c r="Q32" s="8"/>
      <c r="R32" s="8"/>
      <c r="S32" s="1"/>
      <c r="T32" s="1"/>
    </row>
    <row r="33" spans="1:20" x14ac:dyDescent="0.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 x14ac:dyDescent="0.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 x14ac:dyDescent="0.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x 30x70 2 tr emerg</vt:lpstr>
      <vt:lpstr>x  30x70 1 tr emer</vt:lpstr>
      <vt:lpstr>x  70x30 1 tr emerg</vt:lpstr>
      <vt:lpstr> x  70x30 2 spess</vt:lpstr>
      <vt:lpstr>x  70x30 1 spess</vt:lpstr>
      <vt:lpstr>y 30x70 2 tr emerg</vt:lpstr>
      <vt:lpstr>y 30x70 1 tr emerg</vt:lpstr>
      <vt:lpstr>y 70x30 2 tr emerg</vt:lpstr>
      <vt:lpstr>y 70x30 1 tr emerg</vt:lpstr>
      <vt:lpstr>y 70x30 1 tr spess</vt:lpstr>
    </vt:vector>
  </TitlesOfParts>
  <Company>DICA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utente</cp:lastModifiedBy>
  <dcterms:created xsi:type="dcterms:W3CDTF">2013-01-02T09:55:43Z</dcterms:created>
  <dcterms:modified xsi:type="dcterms:W3CDTF">2016-12-09T11:50:29Z</dcterms:modified>
</cp:coreProperties>
</file>